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65" windowWidth="28800" windowHeight="14235" activeTab="0"/>
  </bookViews>
  <sheets>
    <sheet name="Anmeldung" sheetId="1" r:id="rId1"/>
  </sheets>
  <definedNames>
    <definedName name="_xlnm.Print_Area" localSheetId="0">'Anmeldung'!$B$2:$R$57</definedName>
  </definedNames>
  <calcPr fullCalcOnLoad="1"/>
</workbook>
</file>

<file path=xl/sharedStrings.xml><?xml version="1.0" encoding="utf-8"?>
<sst xmlns="http://schemas.openxmlformats.org/spreadsheetml/2006/main" count="133" uniqueCount="63">
  <si>
    <t>Stichbestellung 300m</t>
  </si>
  <si>
    <t>Stichbezeichnung</t>
  </si>
  <si>
    <t>Schüsse pro</t>
  </si>
  <si>
    <t>Schüsse total</t>
  </si>
  <si>
    <t>Passe</t>
  </si>
  <si>
    <t>Veteran</t>
  </si>
  <si>
    <t>Kunst</t>
  </si>
  <si>
    <t>Militär</t>
  </si>
  <si>
    <t>Auszahlung</t>
  </si>
  <si>
    <t>Schiesskarte</t>
  </si>
  <si>
    <t>Betrag total</t>
  </si>
  <si>
    <t>005</t>
  </si>
  <si>
    <t>010</t>
  </si>
  <si>
    <t>020</t>
  </si>
  <si>
    <t>030</t>
  </si>
  <si>
    <t>040</t>
  </si>
  <si>
    <t>Nr.</t>
  </si>
  <si>
    <t>Anzahl</t>
  </si>
  <si>
    <t xml:space="preserve">Total Fr. </t>
  </si>
  <si>
    <t xml:space="preserve">Preis </t>
  </si>
  <si>
    <t xml:space="preserve"> Programm</t>
  </si>
  <si>
    <t>5/3</t>
  </si>
  <si>
    <t>Rangeure:</t>
  </si>
  <si>
    <t>Vorname:</t>
  </si>
  <si>
    <t xml:space="preserve">  Name:</t>
  </si>
  <si>
    <t xml:space="preserve">  Adresse:</t>
  </si>
  <si>
    <t xml:space="preserve">  PLZ/Ort:</t>
  </si>
  <si>
    <t>Telefon:</t>
  </si>
  <si>
    <t>Verein:</t>
  </si>
  <si>
    <t xml:space="preserve">  A 10, EF</t>
  </si>
  <si>
    <t xml:space="preserve">  A 100, EF</t>
  </si>
  <si>
    <t xml:space="preserve">  Geburtsdatum:   </t>
  </si>
  <si>
    <t xml:space="preserve">  P 10, EF</t>
  </si>
  <si>
    <t xml:space="preserve">  P 100, EF</t>
  </si>
  <si>
    <t>5</t>
  </si>
  <si>
    <t>10</t>
  </si>
  <si>
    <t>4/4</t>
  </si>
  <si>
    <t>6</t>
  </si>
  <si>
    <t>Übungskehr (max. 4)</t>
  </si>
  <si>
    <t>050</t>
  </si>
  <si>
    <t>Käsefestival</t>
  </si>
  <si>
    <t xml:space="preserve">  A 10, EF/SF</t>
  </si>
  <si>
    <t>3/3</t>
  </si>
  <si>
    <t xml:space="preserve">  P 10, EF/SF</t>
  </si>
  <si>
    <t>Übungskehr (max. 5)</t>
  </si>
  <si>
    <t>2 x 5</t>
  </si>
  <si>
    <t>ISSF, Serie</t>
  </si>
  <si>
    <t>10er, Serie</t>
  </si>
  <si>
    <t>PP 10, Serie</t>
  </si>
  <si>
    <t>Stichbestellung P 50m</t>
  </si>
  <si>
    <t>Stichbestellung P 25m</t>
  </si>
  <si>
    <t>ESFV 2024 Langenthal &amp; Melchnau</t>
  </si>
  <si>
    <t>1. Schiesskarte</t>
  </si>
  <si>
    <t>2. Schiesskarte</t>
  </si>
  <si>
    <t>3. Schiesskarte</t>
  </si>
  <si>
    <t>CHF</t>
  </si>
  <si>
    <t>gewünschter Schiesstag:</t>
  </si>
  <si>
    <t>Langenthal</t>
  </si>
  <si>
    <t>Melchnau</t>
  </si>
  <si>
    <t>¨</t>
  </si>
  <si>
    <r>
      <t xml:space="preserve">1 - 18 Schüsse = </t>
    </r>
    <r>
      <rPr>
        <b/>
        <sz val="10"/>
        <color indexed="23"/>
        <rFont val="Arial"/>
        <family val="2"/>
      </rPr>
      <t xml:space="preserve">1 Rangeur </t>
    </r>
    <r>
      <rPr>
        <sz val="10"/>
        <color indexed="23"/>
        <rFont val="Arial"/>
        <family val="2"/>
      </rPr>
      <t>à 15 Min.</t>
    </r>
  </si>
  <si>
    <r>
      <t xml:space="preserve">1 - 15 Schüsse = </t>
    </r>
    <r>
      <rPr>
        <b/>
        <sz val="10"/>
        <color indexed="23"/>
        <rFont val="Arial"/>
        <family val="2"/>
      </rPr>
      <t xml:space="preserve">1 Rangeur </t>
    </r>
    <r>
      <rPr>
        <sz val="10"/>
        <color indexed="23"/>
        <rFont val="Arial"/>
        <family val="2"/>
      </rPr>
      <t>à 15 Min.</t>
    </r>
  </si>
  <si>
    <r>
      <t xml:space="preserve">Anmeldung bitte per Mail an: </t>
    </r>
    <r>
      <rPr>
        <b/>
        <sz val="12"/>
        <color indexed="23"/>
        <rFont val="Arial"/>
        <family val="2"/>
      </rPr>
      <t>kgemmet@bluewin.ch</t>
    </r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</si>
</sst>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_ ;[Red]\-0.00\ "/>
    <numFmt numFmtId="173" formatCode="0_ ;[Red]\-0\ "/>
    <numFmt numFmtId="174" formatCode="dd/mm/yyyy;@"/>
    <numFmt numFmtId="175" formatCode="#,###"/>
    <numFmt numFmtId="176" formatCode="#.##_ ;[Red]\-0.00\ "/>
    <numFmt numFmtId="177" formatCode="#,##0.00_ ;[Red]\-#,##0.00\ "/>
    <numFmt numFmtId="178" formatCode="#_ ;[Red]\-0\ "/>
    <numFmt numFmtId="179" formatCode="[$-807]dddd\,\ d\.\ mmmm\ yyyy"/>
    <numFmt numFmtId="180" formatCode="##"/>
    <numFmt numFmtId="181" formatCode="&quot;CHF&quot;\ #,##0.00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55"/>
      <name val="Wingdings"/>
      <family val="0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0" tint="-0.4999699890613556"/>
      <name val="Arial"/>
      <family val="2"/>
    </font>
    <font>
      <b/>
      <sz val="14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0" tint="-0.3499799966812134"/>
      <name val="Wingdings"/>
      <family val="0"/>
    </font>
    <font>
      <sz val="14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2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double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3499799966812134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/>
      <top/>
      <bottom style="double">
        <color theme="0" tint="-0.4999699890613556"/>
      </bottom>
    </border>
    <border>
      <left/>
      <right>
        <color indexed="63"/>
      </right>
      <top/>
      <bottom style="double">
        <color theme="0" tint="-0.4999699890613556"/>
      </bottom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/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3499799966812134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hair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>
        <color theme="0" tint="-0.4999699890613556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3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72" fontId="55" fillId="0" borderId="0" xfId="59" applyNumberFormat="1" applyFont="1" applyBorder="1" applyAlignment="1">
      <alignment vertical="center"/>
    </xf>
    <xf numFmtId="173" fontId="55" fillId="0" borderId="0" xfId="59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/>
    </xf>
    <xf numFmtId="172" fontId="57" fillId="0" borderId="0" xfId="59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10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49" fontId="55" fillId="0" borderId="14" xfId="0" applyNumberFormat="1" applyFont="1" applyBorder="1" applyAlignment="1">
      <alignment horizontal="center" vertical="center"/>
    </xf>
    <xf numFmtId="0" fontId="55" fillId="0" borderId="19" xfId="0" applyFont="1" applyBorder="1" applyAlignment="1" applyProtection="1">
      <alignment horizontal="center" vertical="center"/>
      <protection/>
    </xf>
    <xf numFmtId="172" fontId="55" fillId="0" borderId="19" xfId="59" applyNumberFormat="1" applyFont="1" applyBorder="1" applyAlignment="1">
      <alignment vertical="center"/>
    </xf>
    <xf numFmtId="49" fontId="55" fillId="0" borderId="19" xfId="0" applyNumberFormat="1" applyFont="1" applyBorder="1" applyAlignment="1">
      <alignment horizontal="center" vertical="center"/>
    </xf>
    <xf numFmtId="173" fontId="55" fillId="0" borderId="19" xfId="59" applyNumberFormat="1" applyFont="1" applyBorder="1" applyAlignment="1">
      <alignment vertical="center"/>
    </xf>
    <xf numFmtId="49" fontId="55" fillId="0" borderId="21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49" fontId="55" fillId="0" borderId="22" xfId="0" applyNumberFormat="1" applyFont="1" applyBorder="1" applyAlignment="1">
      <alignment vertical="center"/>
    </xf>
    <xf numFmtId="49" fontId="55" fillId="0" borderId="22" xfId="0" applyNumberFormat="1" applyFont="1" applyBorder="1" applyAlignment="1">
      <alignment horizontal="right" vertical="center"/>
    </xf>
    <xf numFmtId="174" fontId="55" fillId="0" borderId="22" xfId="0" applyNumberFormat="1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49" fontId="55" fillId="0" borderId="22" xfId="0" applyNumberFormat="1" applyFont="1" applyBorder="1" applyAlignment="1">
      <alignment horizontal="left" vertical="center"/>
    </xf>
    <xf numFmtId="49" fontId="59" fillId="0" borderId="23" xfId="0" applyNumberFormat="1" applyFont="1" applyBorder="1" applyAlignment="1">
      <alignment horizontal="center" vertical="center"/>
    </xf>
    <xf numFmtId="49" fontId="59" fillId="0" borderId="24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center" vertical="center"/>
    </xf>
    <xf numFmtId="175" fontId="55" fillId="33" borderId="23" xfId="0" applyNumberFormat="1" applyFont="1" applyFill="1" applyBorder="1" applyAlignment="1" applyProtection="1">
      <alignment horizontal="center" vertical="center"/>
      <protection locked="0"/>
    </xf>
    <xf numFmtId="175" fontId="55" fillId="33" borderId="24" xfId="0" applyNumberFormat="1" applyFont="1" applyFill="1" applyBorder="1" applyAlignment="1" applyProtection="1">
      <alignment horizontal="center" vertical="center"/>
      <protection hidden="1"/>
    </xf>
    <xf numFmtId="175" fontId="55" fillId="33" borderId="24" xfId="0" applyNumberFormat="1" applyFont="1" applyFill="1" applyBorder="1" applyAlignment="1" applyProtection="1">
      <alignment horizontal="center" vertical="center"/>
      <protection locked="0"/>
    </xf>
    <xf numFmtId="0" fontId="60" fillId="0" borderId="26" xfId="0" applyFont="1" applyBorder="1" applyAlignment="1">
      <alignment horizontal="center" vertical="center"/>
    </xf>
    <xf numFmtId="0" fontId="56" fillId="0" borderId="0" xfId="0" applyFont="1" applyAlignment="1">
      <alignment vertical="top"/>
    </xf>
    <xf numFmtId="0" fontId="58" fillId="0" borderId="22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62" fillId="0" borderId="26" xfId="0" applyFont="1" applyBorder="1" applyAlignment="1">
      <alignment vertical="center"/>
    </xf>
    <xf numFmtId="0" fontId="56" fillId="0" borderId="22" xfId="0" applyFont="1" applyBorder="1" applyAlignment="1">
      <alignment/>
    </xf>
    <xf numFmtId="0" fontId="56" fillId="0" borderId="26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175" fontId="55" fillId="33" borderId="25" xfId="0" applyNumberFormat="1" applyFont="1" applyFill="1" applyBorder="1" applyAlignment="1" applyProtection="1">
      <alignment horizontal="center" vertical="center"/>
      <protection locked="0"/>
    </xf>
    <xf numFmtId="174" fontId="55" fillId="34" borderId="0" xfId="0" applyNumberFormat="1" applyFont="1" applyFill="1" applyBorder="1" applyAlignment="1" applyProtection="1">
      <alignment vertical="center"/>
      <protection/>
    </xf>
    <xf numFmtId="0" fontId="64" fillId="34" borderId="0" xfId="0" applyFont="1" applyFill="1" applyBorder="1" applyAlignment="1" applyProtection="1">
      <alignment horizontal="left" vertical="center"/>
      <protection locked="0"/>
    </xf>
    <xf numFmtId="174" fontId="57" fillId="34" borderId="0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177" fontId="63" fillId="0" borderId="0" xfId="0" applyNumberFormat="1" applyFont="1" applyAlignment="1">
      <alignment horizontal="right"/>
    </xf>
    <xf numFmtId="0" fontId="59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/>
    </xf>
    <xf numFmtId="177" fontId="63" fillId="0" borderId="0" xfId="0" applyNumberFormat="1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60" fillId="0" borderId="20" xfId="0" applyFont="1" applyBorder="1" applyAlignment="1">
      <alignment horizontal="center" vertical="center"/>
    </xf>
    <xf numFmtId="0" fontId="56" fillId="0" borderId="26" xfId="0" applyFont="1" applyBorder="1" applyAlignment="1" applyProtection="1">
      <alignment/>
      <protection locked="0"/>
    </xf>
    <xf numFmtId="172" fontId="65" fillId="0" borderId="23" xfId="59" applyNumberFormat="1" applyFont="1" applyBorder="1" applyAlignment="1">
      <alignment vertical="center"/>
    </xf>
    <xf numFmtId="172" fontId="65" fillId="0" borderId="24" xfId="59" applyNumberFormat="1" applyFont="1" applyBorder="1" applyAlignment="1">
      <alignment vertical="center"/>
    </xf>
    <xf numFmtId="172" fontId="65" fillId="0" borderId="25" xfId="59" applyNumberFormat="1" applyFont="1" applyBorder="1" applyAlignment="1">
      <alignment vertical="center"/>
    </xf>
    <xf numFmtId="177" fontId="65" fillId="0" borderId="27" xfId="59" applyNumberFormat="1" applyFont="1" applyBorder="1" applyAlignment="1">
      <alignment vertical="center"/>
    </xf>
    <xf numFmtId="177" fontId="66" fillId="0" borderId="28" xfId="0" applyNumberFormat="1" applyFont="1" applyBorder="1" applyAlignment="1">
      <alignment vertical="center"/>
    </xf>
    <xf numFmtId="0" fontId="67" fillId="0" borderId="0" xfId="0" applyFont="1" applyAlignment="1">
      <alignment/>
    </xf>
    <xf numFmtId="178" fontId="66" fillId="0" borderId="0" xfId="0" applyNumberFormat="1" applyFont="1" applyAlignment="1">
      <alignment/>
    </xf>
    <xf numFmtId="173" fontId="65" fillId="0" borderId="14" xfId="0" applyNumberFormat="1" applyFont="1" applyBorder="1" applyAlignment="1">
      <alignment vertical="center"/>
    </xf>
    <xf numFmtId="173" fontId="65" fillId="0" borderId="19" xfId="0" applyNumberFormat="1" applyFont="1" applyBorder="1" applyAlignment="1">
      <alignment vertical="center"/>
    </xf>
    <xf numFmtId="178" fontId="66" fillId="0" borderId="29" xfId="0" applyNumberFormat="1" applyFont="1" applyBorder="1" applyAlignment="1">
      <alignment horizontal="right" vertical="center"/>
    </xf>
    <xf numFmtId="178" fontId="66" fillId="0" borderId="30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left" vertical="center" indent="1"/>
    </xf>
    <xf numFmtId="0" fontId="58" fillId="0" borderId="19" xfId="0" applyFont="1" applyBorder="1" applyAlignment="1">
      <alignment horizontal="left" vertical="center" indent="1"/>
    </xf>
    <xf numFmtId="0" fontId="58" fillId="0" borderId="15" xfId="0" applyFont="1" applyBorder="1" applyAlignment="1">
      <alignment horizontal="left" vertical="center" indent="1"/>
    </xf>
    <xf numFmtId="172" fontId="55" fillId="33" borderId="31" xfId="59" applyNumberFormat="1" applyFont="1" applyFill="1" applyBorder="1" applyAlignment="1" applyProtection="1">
      <alignment horizontal="left" vertical="center"/>
      <protection locked="0"/>
    </xf>
    <xf numFmtId="172" fontId="55" fillId="33" borderId="32" xfId="59" applyNumberFormat="1" applyFont="1" applyFill="1" applyBorder="1" applyAlignment="1" applyProtection="1">
      <alignment horizontal="left" vertical="center"/>
      <protection locked="0"/>
    </xf>
    <xf numFmtId="0" fontId="58" fillId="0" borderId="20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73" fontId="65" fillId="0" borderId="21" xfId="59" applyNumberFormat="1" applyFont="1" applyBorder="1" applyAlignment="1">
      <alignment vertical="center"/>
    </xf>
    <xf numFmtId="173" fontId="65" fillId="0" borderId="0" xfId="59" applyNumberFormat="1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173" fontId="65" fillId="0" borderId="13" xfId="59" applyNumberFormat="1" applyFont="1" applyBorder="1" applyAlignment="1">
      <alignment vertical="center"/>
    </xf>
    <xf numFmtId="173" fontId="65" fillId="0" borderId="22" xfId="59" applyNumberFormat="1" applyFont="1" applyBorder="1" applyAlignment="1">
      <alignment vertical="center"/>
    </xf>
    <xf numFmtId="0" fontId="57" fillId="0" borderId="25" xfId="0" applyFont="1" applyBorder="1" applyAlignment="1">
      <alignment horizontal="left" vertical="center"/>
    </xf>
    <xf numFmtId="173" fontId="65" fillId="0" borderId="33" xfId="59" applyNumberFormat="1" applyFont="1" applyBorder="1" applyAlignment="1">
      <alignment vertical="center"/>
    </xf>
    <xf numFmtId="173" fontId="65" fillId="0" borderId="34" xfId="59" applyNumberFormat="1" applyFont="1" applyBorder="1" applyAlignment="1">
      <alignment vertical="center"/>
    </xf>
    <xf numFmtId="49" fontId="57" fillId="0" borderId="35" xfId="0" applyNumberFormat="1" applyFont="1" applyBorder="1" applyAlignment="1">
      <alignment horizontal="center" vertical="center"/>
    </xf>
    <xf numFmtId="49" fontId="57" fillId="0" borderId="36" xfId="0" applyNumberFormat="1" applyFont="1" applyBorder="1" applyAlignment="1">
      <alignment horizontal="center" vertical="center"/>
    </xf>
    <xf numFmtId="173" fontId="65" fillId="0" borderId="14" xfId="59" applyNumberFormat="1" applyFont="1" applyBorder="1" applyAlignment="1">
      <alignment vertical="center"/>
    </xf>
    <xf numFmtId="173" fontId="65" fillId="0" borderId="19" xfId="59" applyNumberFormat="1" applyFont="1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 indent="1"/>
    </xf>
    <xf numFmtId="0" fontId="57" fillId="0" borderId="38" xfId="0" applyFont="1" applyBorder="1" applyAlignment="1">
      <alignment horizontal="left" vertical="center" indent="1"/>
    </xf>
    <xf numFmtId="0" fontId="57" fillId="0" borderId="26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5" fillId="33" borderId="31" xfId="0" applyFont="1" applyFill="1" applyBorder="1" applyAlignment="1" applyProtection="1">
      <alignment horizontal="left" vertical="center"/>
      <protection locked="0"/>
    </xf>
    <xf numFmtId="49" fontId="57" fillId="0" borderId="21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0" fontId="55" fillId="33" borderId="32" xfId="0" applyFont="1" applyFill="1" applyBorder="1" applyAlignment="1" applyProtection="1">
      <alignment horizontal="left" vertical="center"/>
      <protection locked="0"/>
    </xf>
    <xf numFmtId="174" fontId="57" fillId="0" borderId="0" xfId="0" applyNumberFormat="1" applyFont="1" applyBorder="1" applyAlignment="1">
      <alignment horizontal="center" vertical="center"/>
    </xf>
    <xf numFmtId="174" fontId="55" fillId="35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35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173" fontId="65" fillId="0" borderId="43" xfId="59" applyNumberFormat="1" applyFont="1" applyBorder="1" applyAlignment="1">
      <alignment vertical="center"/>
    </xf>
    <xf numFmtId="173" fontId="65" fillId="0" borderId="44" xfId="59" applyNumberFormat="1" applyFont="1" applyBorder="1" applyAlignment="1">
      <alignment vertical="center"/>
    </xf>
    <xf numFmtId="173" fontId="65" fillId="0" borderId="14" xfId="0" applyNumberFormat="1" applyFont="1" applyBorder="1" applyAlignment="1">
      <alignment horizontal="center" vertical="center"/>
    </xf>
    <xf numFmtId="173" fontId="65" fillId="0" borderId="19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center" vertical="center"/>
    </xf>
    <xf numFmtId="49" fontId="57" fillId="0" borderId="45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indent="1"/>
    </xf>
    <xf numFmtId="0" fontId="58" fillId="0" borderId="16" xfId="0" applyFont="1" applyBorder="1" applyAlignment="1">
      <alignment horizontal="left" vertical="center" indent="1"/>
    </xf>
    <xf numFmtId="0" fontId="57" fillId="0" borderId="46" xfId="0" applyFont="1" applyBorder="1" applyAlignment="1">
      <alignment horizontal="left" vertical="center" indent="1"/>
    </xf>
    <xf numFmtId="0" fontId="63" fillId="0" borderId="0" xfId="0" applyFont="1" applyAlignment="1">
      <alignment horizontal="left" vertical="center"/>
    </xf>
    <xf numFmtId="49" fontId="57" fillId="0" borderId="40" xfId="0" applyNumberFormat="1" applyFont="1" applyBorder="1" applyAlignment="1">
      <alignment horizontal="center" vertical="center"/>
    </xf>
    <xf numFmtId="49" fontId="57" fillId="0" borderId="47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theme="1"/>
      </font>
    </dxf>
    <dxf>
      <font>
        <color theme="1"/>
      </font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7"/>
  <sheetViews>
    <sheetView showGridLines="0" tabSelected="1" zoomScalePageLayoutView="0" workbookViewId="0" topLeftCell="A1">
      <selection activeCell="D5" sqref="D5:J5"/>
    </sheetView>
  </sheetViews>
  <sheetFormatPr defaultColWidth="10.875" defaultRowHeight="15.75"/>
  <cols>
    <col min="1" max="1" width="1.875" style="2" customWidth="1"/>
    <col min="2" max="2" width="5.875" style="2" customWidth="1"/>
    <col min="3" max="3" width="9.50390625" style="2" customWidth="1"/>
    <col min="4" max="4" width="2.625" style="2" customWidth="1"/>
    <col min="5" max="5" width="4.625" style="2" customWidth="1"/>
    <col min="6" max="7" width="5.625" style="2" customWidth="1"/>
    <col min="8" max="8" width="4.625" style="2" customWidth="1"/>
    <col min="9" max="10" width="11.875" style="2" customWidth="1"/>
    <col min="11" max="11" width="4.625" style="2" customWidth="1"/>
    <col min="12" max="13" width="7.625" style="2" customWidth="1"/>
    <col min="14" max="14" width="4.625" style="2" customWidth="1"/>
    <col min="15" max="15" width="12.625" style="2" customWidth="1"/>
    <col min="16" max="16" width="3.625" style="2" customWidth="1"/>
    <col min="17" max="17" width="14.625" style="2" customWidth="1"/>
    <col min="18" max="18" width="0.875" style="2" customWidth="1"/>
    <col min="19" max="16384" width="10.875" style="2" customWidth="1"/>
  </cols>
  <sheetData>
    <row r="1" ht="7.5" customHeight="1"/>
    <row r="2" spans="4:16" ht="18">
      <c r="D2" s="133" t="s">
        <v>51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9"/>
    </row>
    <row r="3" ht="7.5" customHeight="1"/>
    <row r="4" spans="2:18" ht="3" customHeight="1">
      <c r="B4" s="28"/>
      <c r="C4" s="29"/>
      <c r="D4" s="25"/>
      <c r="E4" s="25"/>
      <c r="F4" s="25"/>
      <c r="G4" s="25"/>
      <c r="H4" s="25"/>
      <c r="I4" s="30"/>
      <c r="J4" s="30"/>
      <c r="K4" s="25"/>
      <c r="L4" s="25"/>
      <c r="M4" s="25"/>
      <c r="N4" s="25"/>
      <c r="O4" s="31"/>
      <c r="P4" s="31"/>
      <c r="Q4" s="32"/>
      <c r="R4" s="21"/>
    </row>
    <row r="5" spans="2:18" ht="24.75" customHeight="1">
      <c r="B5" s="114" t="s">
        <v>24</v>
      </c>
      <c r="C5" s="115"/>
      <c r="D5" s="113"/>
      <c r="E5" s="113"/>
      <c r="F5" s="113"/>
      <c r="G5" s="113"/>
      <c r="H5" s="113"/>
      <c r="I5" s="113"/>
      <c r="J5" s="113"/>
      <c r="K5" s="10" t="s">
        <v>23</v>
      </c>
      <c r="L5" s="10"/>
      <c r="M5" s="84"/>
      <c r="N5" s="84"/>
      <c r="O5" s="84"/>
      <c r="P5" s="84"/>
      <c r="Q5" s="84"/>
      <c r="R5" s="23"/>
    </row>
    <row r="6" spans="2:18" ht="24.75" customHeight="1">
      <c r="B6" s="114" t="s">
        <v>25</v>
      </c>
      <c r="C6" s="115"/>
      <c r="D6" s="116"/>
      <c r="E6" s="116"/>
      <c r="F6" s="116"/>
      <c r="G6" s="116"/>
      <c r="H6" s="116"/>
      <c r="I6" s="116"/>
      <c r="J6" s="116"/>
      <c r="K6" s="11" t="s">
        <v>27</v>
      </c>
      <c r="L6" s="11"/>
      <c r="M6" s="85"/>
      <c r="N6" s="85"/>
      <c r="O6" s="85"/>
      <c r="P6" s="85"/>
      <c r="Q6" s="85"/>
      <c r="R6" s="23"/>
    </row>
    <row r="7" spans="2:18" ht="24.75" customHeight="1">
      <c r="B7" s="114" t="s">
        <v>26</v>
      </c>
      <c r="C7" s="115"/>
      <c r="D7" s="116"/>
      <c r="E7" s="116"/>
      <c r="F7" s="116"/>
      <c r="G7" s="116"/>
      <c r="H7" s="116"/>
      <c r="I7" s="116"/>
      <c r="J7" s="116"/>
      <c r="K7" s="11" t="s">
        <v>28</v>
      </c>
      <c r="L7" s="11"/>
      <c r="M7" s="85"/>
      <c r="N7" s="85"/>
      <c r="O7" s="85"/>
      <c r="P7" s="85"/>
      <c r="Q7" s="85"/>
      <c r="R7" s="23"/>
    </row>
    <row r="8" spans="2:18" ht="19.5" customHeight="1">
      <c r="B8" s="33"/>
      <c r="C8" s="9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4"/>
      <c r="P8" s="4"/>
      <c r="Q8" s="7"/>
      <c r="R8" s="23"/>
    </row>
    <row r="9" spans="2:18" ht="19.5" customHeight="1">
      <c r="B9" s="114" t="s">
        <v>31</v>
      </c>
      <c r="C9" s="115"/>
      <c r="D9" s="115"/>
      <c r="E9" s="118"/>
      <c r="F9" s="118"/>
      <c r="G9" s="118"/>
      <c r="H9" s="8"/>
      <c r="I9" s="117" t="s">
        <v>56</v>
      </c>
      <c r="J9" s="117"/>
      <c r="K9" s="117"/>
      <c r="L9" s="118"/>
      <c r="M9" s="118"/>
      <c r="N9" s="56"/>
      <c r="O9" s="58" t="s">
        <v>57</v>
      </c>
      <c r="P9" s="57" t="s">
        <v>59</v>
      </c>
      <c r="R9" s="23"/>
    </row>
    <row r="10" spans="2:18" ht="19.5" customHeight="1">
      <c r="B10" s="114"/>
      <c r="C10" s="115"/>
      <c r="D10" s="115"/>
      <c r="E10" s="115"/>
      <c r="F10" s="115"/>
      <c r="G10" s="115"/>
      <c r="H10" s="8"/>
      <c r="I10" s="8"/>
      <c r="J10" s="8"/>
      <c r="K10" s="11"/>
      <c r="L10" s="11"/>
      <c r="M10" s="11"/>
      <c r="O10" s="11" t="s">
        <v>58</v>
      </c>
      <c r="P10" s="57" t="s">
        <v>59</v>
      </c>
      <c r="R10" s="23"/>
    </row>
    <row r="11" spans="2:18" ht="3" customHeight="1">
      <c r="B11" s="34"/>
      <c r="C11" s="35"/>
      <c r="D11" s="36"/>
      <c r="E11" s="36"/>
      <c r="F11" s="36"/>
      <c r="G11" s="36"/>
      <c r="H11" s="36"/>
      <c r="I11" s="37"/>
      <c r="J11" s="37"/>
      <c r="K11" s="38"/>
      <c r="L11" s="38"/>
      <c r="M11" s="38"/>
      <c r="N11" s="38"/>
      <c r="O11" s="39"/>
      <c r="P11" s="39"/>
      <c r="Q11" s="39"/>
      <c r="R11" s="22"/>
    </row>
    <row r="12" spans="2:17" ht="19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8" ht="24.75" customHeight="1"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50"/>
      <c r="Q13" s="50"/>
      <c r="R13" s="13"/>
    </row>
    <row r="14" spans="2:18" ht="19.5" customHeight="1">
      <c r="B14" s="14" t="s">
        <v>16</v>
      </c>
      <c r="C14" s="15" t="s">
        <v>17</v>
      </c>
      <c r="D14" s="15" t="s">
        <v>1</v>
      </c>
      <c r="E14" s="15"/>
      <c r="F14" s="15"/>
      <c r="G14" s="15"/>
      <c r="H14" s="15"/>
      <c r="I14" s="16" t="s">
        <v>19</v>
      </c>
      <c r="J14" s="16" t="s">
        <v>18</v>
      </c>
      <c r="K14" s="81" t="s">
        <v>20</v>
      </c>
      <c r="L14" s="82"/>
      <c r="M14" s="83"/>
      <c r="N14" s="15" t="s">
        <v>2</v>
      </c>
      <c r="O14" s="20"/>
      <c r="P14" s="81" t="s">
        <v>3</v>
      </c>
      <c r="Q14" s="82"/>
      <c r="R14" s="21"/>
    </row>
    <row r="15" spans="2:18" ht="19.5" customHeight="1">
      <c r="B15" s="17"/>
      <c r="C15" s="18"/>
      <c r="D15" s="92"/>
      <c r="E15" s="92"/>
      <c r="F15" s="92"/>
      <c r="G15" s="92"/>
      <c r="H15" s="92"/>
      <c r="I15" s="18"/>
      <c r="J15" s="18"/>
      <c r="K15" s="19"/>
      <c r="L15" s="48"/>
      <c r="M15" s="48"/>
      <c r="N15" s="18" t="s">
        <v>4</v>
      </c>
      <c r="O15" s="19"/>
      <c r="P15" s="19"/>
      <c r="Q15" s="51"/>
      <c r="R15" s="22"/>
    </row>
    <row r="16" spans="2:18" ht="22.5" customHeight="1">
      <c r="B16" s="40" t="s">
        <v>11</v>
      </c>
      <c r="C16" s="43"/>
      <c r="D16" s="109" t="s">
        <v>38</v>
      </c>
      <c r="E16" s="109"/>
      <c r="F16" s="109"/>
      <c r="G16" s="109"/>
      <c r="H16" s="109"/>
      <c r="I16" s="70">
        <v>6</v>
      </c>
      <c r="J16" s="70">
        <f>IF($C16&gt;0,$C16*I16,"")</f>
      </c>
      <c r="K16" s="109" t="s">
        <v>29</v>
      </c>
      <c r="L16" s="109"/>
      <c r="M16" s="109"/>
      <c r="N16" s="131">
        <v>5</v>
      </c>
      <c r="O16" s="132"/>
      <c r="P16" s="96">
        <f>IF($C16&gt;0,$C16*N16,"")</f>
      </c>
      <c r="Q16" s="97"/>
      <c r="R16" s="23"/>
    </row>
    <row r="17" spans="2:18" ht="22.5" customHeight="1">
      <c r="B17" s="41" t="s">
        <v>12</v>
      </c>
      <c r="C17" s="44">
        <f>IF(C22&gt;0,1,0)</f>
        <v>0</v>
      </c>
      <c r="D17" s="102" t="s">
        <v>5</v>
      </c>
      <c r="E17" s="102"/>
      <c r="F17" s="102"/>
      <c r="G17" s="102"/>
      <c r="H17" s="102"/>
      <c r="I17" s="71">
        <v>21</v>
      </c>
      <c r="J17" s="71">
        <f>IF(C17&lt;&gt;0,C17*I17,"")</f>
      </c>
      <c r="K17" s="102" t="s">
        <v>41</v>
      </c>
      <c r="L17" s="102"/>
      <c r="M17" s="102"/>
      <c r="N17" s="125" t="s">
        <v>21</v>
      </c>
      <c r="O17" s="126"/>
      <c r="P17" s="121">
        <f>IF($C17&gt;0,$C17*8,"")</f>
      </c>
      <c r="Q17" s="122"/>
      <c r="R17" s="23"/>
    </row>
    <row r="18" spans="2:18" ht="22.5" customHeight="1">
      <c r="B18" s="41" t="s">
        <v>13</v>
      </c>
      <c r="C18" s="45"/>
      <c r="D18" s="102" t="s">
        <v>6</v>
      </c>
      <c r="E18" s="102"/>
      <c r="F18" s="102"/>
      <c r="G18" s="102"/>
      <c r="H18" s="102"/>
      <c r="I18" s="71">
        <v>23</v>
      </c>
      <c r="J18" s="71">
        <f>IF(C18&lt;&gt;0,C18*I18,"")</f>
      </c>
      <c r="K18" s="102" t="s">
        <v>30</v>
      </c>
      <c r="L18" s="102"/>
      <c r="M18" s="102"/>
      <c r="N18" s="125">
        <v>5</v>
      </c>
      <c r="O18" s="126"/>
      <c r="P18" s="121">
        <f>IF($C18&gt;0,$C18*N18,"")</f>
      </c>
      <c r="Q18" s="122"/>
      <c r="R18" s="23"/>
    </row>
    <row r="19" spans="2:18" ht="22.5" customHeight="1">
      <c r="B19" s="41" t="s">
        <v>14</v>
      </c>
      <c r="C19" s="45"/>
      <c r="D19" s="102" t="s">
        <v>7</v>
      </c>
      <c r="E19" s="102"/>
      <c r="F19" s="102"/>
      <c r="G19" s="102"/>
      <c r="H19" s="102"/>
      <c r="I19" s="71">
        <v>23</v>
      </c>
      <c r="J19" s="71">
        <f>IF(C19&lt;&gt;0,C19*I19,"")</f>
      </c>
      <c r="K19" s="102" t="s">
        <v>30</v>
      </c>
      <c r="L19" s="102"/>
      <c r="M19" s="102"/>
      <c r="N19" s="125" t="s">
        <v>34</v>
      </c>
      <c r="O19" s="126"/>
      <c r="P19" s="121">
        <f>IF($C19&gt;0,$C19*N19,"")</f>
      </c>
      <c r="Q19" s="122"/>
      <c r="R19" s="23"/>
    </row>
    <row r="20" spans="2:18" ht="22.5" customHeight="1">
      <c r="B20" s="41" t="s">
        <v>15</v>
      </c>
      <c r="C20" s="45"/>
      <c r="D20" s="102" t="s">
        <v>8</v>
      </c>
      <c r="E20" s="102"/>
      <c r="F20" s="102"/>
      <c r="G20" s="102"/>
      <c r="H20" s="102"/>
      <c r="I20" s="71">
        <v>23</v>
      </c>
      <c r="J20" s="71">
        <f>IF(C20&lt;&gt;0,C20*I20,"")</f>
      </c>
      <c r="K20" s="102" t="s">
        <v>29</v>
      </c>
      <c r="L20" s="102"/>
      <c r="M20" s="102"/>
      <c r="N20" s="125" t="s">
        <v>37</v>
      </c>
      <c r="O20" s="126"/>
      <c r="P20" s="121">
        <f>IF($C20&gt;0,$C20*N20,"")</f>
      </c>
      <c r="Q20" s="122"/>
      <c r="R20" s="23"/>
    </row>
    <row r="21" spans="2:18" ht="22.5" customHeight="1">
      <c r="B21" s="42" t="s">
        <v>39</v>
      </c>
      <c r="C21" s="45"/>
      <c r="D21" s="95" t="s">
        <v>40</v>
      </c>
      <c r="E21" s="95"/>
      <c r="F21" s="95"/>
      <c r="G21" s="95"/>
      <c r="H21" s="95"/>
      <c r="I21" s="72">
        <v>22</v>
      </c>
      <c r="J21" s="72">
        <f>IF(C21&lt;&gt;0,C21*I21,"")</f>
      </c>
      <c r="K21" s="95" t="s">
        <v>41</v>
      </c>
      <c r="L21" s="95"/>
      <c r="M21" s="95"/>
      <c r="N21" s="98" t="s">
        <v>42</v>
      </c>
      <c r="O21" s="99"/>
      <c r="P21" s="93">
        <f>IF($C21&gt;0,$C21*6,"")</f>
      </c>
      <c r="Q21" s="94"/>
      <c r="R21" s="22"/>
    </row>
    <row r="22" spans="2:18" ht="19.5" customHeight="1">
      <c r="B22" s="26"/>
      <c r="C22" s="46">
        <f>SUM(C16,C18:C21)</f>
        <v>0</v>
      </c>
      <c r="D22" s="105" t="s">
        <v>9</v>
      </c>
      <c r="E22" s="105"/>
      <c r="F22" s="105"/>
      <c r="G22" s="105"/>
      <c r="H22" s="105"/>
      <c r="I22" s="27"/>
      <c r="J22" s="73">
        <f>IF(C22&gt;0,28,"")</f>
      </c>
      <c r="K22" s="5"/>
      <c r="L22" s="5"/>
      <c r="M22" s="5"/>
      <c r="N22" s="5"/>
      <c r="O22" s="5"/>
      <c r="P22" s="123"/>
      <c r="Q22" s="124"/>
      <c r="R22" s="23"/>
    </row>
    <row r="23" spans="2:18" ht="25.5" customHeight="1" thickBot="1">
      <c r="B23" s="25"/>
      <c r="C23" s="5"/>
      <c r="D23" s="106" t="s">
        <v>10</v>
      </c>
      <c r="E23" s="106"/>
      <c r="F23" s="106"/>
      <c r="G23" s="106"/>
      <c r="H23" s="106"/>
      <c r="I23" s="5"/>
      <c r="J23" s="74">
        <f>IF(C22&gt;0,SUM(J16:J22),"")</f>
      </c>
      <c r="K23" s="5"/>
      <c r="L23" s="5"/>
      <c r="M23" s="5"/>
      <c r="N23" s="12" t="s">
        <v>3</v>
      </c>
      <c r="O23" s="12"/>
      <c r="P23" s="79">
        <f>SUM(P16:P21)</f>
        <v>0</v>
      </c>
      <c r="Q23" s="80"/>
      <c r="R23" s="24"/>
    </row>
    <row r="24" ht="7.5" customHeight="1" thickTop="1"/>
    <row r="25" spans="14:17" ht="18">
      <c r="N25" s="12" t="s">
        <v>22</v>
      </c>
      <c r="O25" s="12"/>
      <c r="P25" s="75"/>
      <c r="Q25" s="76">
        <f>INT($P23/18+0.99)</f>
        <v>0</v>
      </c>
    </row>
    <row r="26" spans="2:17" ht="19.5" customHeight="1">
      <c r="B26" s="3"/>
      <c r="C26" s="112"/>
      <c r="D26" s="112"/>
      <c r="E26" s="112"/>
      <c r="F26" s="112"/>
      <c r="G26" s="112"/>
      <c r="H26" s="112"/>
      <c r="I26" s="112"/>
      <c r="J26" s="3"/>
      <c r="N26" s="130" t="s">
        <v>60</v>
      </c>
      <c r="O26" s="130"/>
      <c r="P26" s="130"/>
      <c r="Q26" s="130"/>
    </row>
    <row r="27" spans="2:16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8" ht="24.75" customHeight="1">
      <c r="B28" s="86" t="s">
        <v>49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50"/>
      <c r="Q28" s="52"/>
      <c r="R28" s="13"/>
    </row>
    <row r="29" spans="2:18" ht="19.5" customHeight="1">
      <c r="B29" s="14" t="s">
        <v>16</v>
      </c>
      <c r="C29" s="15" t="s">
        <v>17</v>
      </c>
      <c r="D29" s="15" t="s">
        <v>1</v>
      </c>
      <c r="E29" s="15"/>
      <c r="F29" s="15"/>
      <c r="G29" s="15"/>
      <c r="H29" s="15"/>
      <c r="I29" s="16" t="s">
        <v>19</v>
      </c>
      <c r="J29" s="16" t="s">
        <v>18</v>
      </c>
      <c r="K29" s="81" t="s">
        <v>20</v>
      </c>
      <c r="L29" s="82"/>
      <c r="M29" s="83"/>
      <c r="N29" s="81" t="s">
        <v>2</v>
      </c>
      <c r="O29" s="83"/>
      <c r="P29" s="90" t="s">
        <v>3</v>
      </c>
      <c r="Q29" s="91"/>
      <c r="R29" s="23"/>
    </row>
    <row r="30" spans="2:18" ht="19.5" customHeight="1">
      <c r="B30" s="17"/>
      <c r="C30" s="18"/>
      <c r="D30" s="92"/>
      <c r="E30" s="92"/>
      <c r="F30" s="92"/>
      <c r="G30" s="92"/>
      <c r="H30" s="92"/>
      <c r="I30" s="18"/>
      <c r="J30" s="18"/>
      <c r="K30" s="19"/>
      <c r="L30" s="48"/>
      <c r="M30" s="48"/>
      <c r="N30" s="127" t="s">
        <v>4</v>
      </c>
      <c r="O30" s="128"/>
      <c r="P30" s="19"/>
      <c r="Q30" s="51"/>
      <c r="R30" s="22"/>
    </row>
    <row r="31" spans="2:18" ht="22.5" customHeight="1">
      <c r="B31" s="40" t="s">
        <v>11</v>
      </c>
      <c r="C31" s="43"/>
      <c r="D31" s="109" t="s">
        <v>38</v>
      </c>
      <c r="E31" s="109"/>
      <c r="F31" s="109"/>
      <c r="G31" s="109"/>
      <c r="H31" s="109"/>
      <c r="I31" s="70">
        <v>4</v>
      </c>
      <c r="J31" s="70">
        <f>IF($C31&gt;0,$C31*I31,"")</f>
      </c>
      <c r="K31" s="110" t="s">
        <v>32</v>
      </c>
      <c r="L31" s="111"/>
      <c r="M31" s="111"/>
      <c r="N31" s="131" t="s">
        <v>34</v>
      </c>
      <c r="O31" s="132"/>
      <c r="P31" s="96">
        <f>IF($C31&gt;0,$C31*N31,"")</f>
      </c>
      <c r="Q31" s="97"/>
      <c r="R31" s="23"/>
    </row>
    <row r="32" spans="2:18" ht="22.5" customHeight="1">
      <c r="B32" s="41" t="s">
        <v>12</v>
      </c>
      <c r="C32" s="44">
        <f>IF(C37&gt;0,1,0)</f>
        <v>0</v>
      </c>
      <c r="D32" s="102" t="s">
        <v>5</v>
      </c>
      <c r="E32" s="102"/>
      <c r="F32" s="102"/>
      <c r="G32" s="102"/>
      <c r="H32" s="102"/>
      <c r="I32" s="71">
        <v>19</v>
      </c>
      <c r="J32" s="71">
        <f>IF(C32&lt;&gt;0,C32*I32,"")</f>
      </c>
      <c r="K32" s="107" t="s">
        <v>32</v>
      </c>
      <c r="L32" s="108"/>
      <c r="M32" s="108"/>
      <c r="N32" s="125" t="s">
        <v>35</v>
      </c>
      <c r="O32" s="126"/>
      <c r="P32" s="121">
        <f>IF($C32&gt;0,$C32*N32,"")</f>
      </c>
      <c r="Q32" s="122"/>
      <c r="R32" s="23"/>
    </row>
    <row r="33" spans="2:18" ht="22.5" customHeight="1">
      <c r="B33" s="41" t="s">
        <v>13</v>
      </c>
      <c r="C33" s="45"/>
      <c r="D33" s="102" t="s">
        <v>6</v>
      </c>
      <c r="E33" s="102"/>
      <c r="F33" s="102"/>
      <c r="G33" s="102"/>
      <c r="H33" s="102"/>
      <c r="I33" s="71">
        <v>21</v>
      </c>
      <c r="J33" s="71">
        <f>IF(C33&lt;&gt;0,C33*I33,"")</f>
      </c>
      <c r="K33" s="107" t="s">
        <v>33</v>
      </c>
      <c r="L33" s="108"/>
      <c r="M33" s="108"/>
      <c r="N33" s="125" t="s">
        <v>34</v>
      </c>
      <c r="O33" s="126"/>
      <c r="P33" s="121">
        <f>IF($C33&gt;0,$C33*N33,"")</f>
      </c>
      <c r="Q33" s="122"/>
      <c r="R33" s="23"/>
    </row>
    <row r="34" spans="2:18" ht="22.5" customHeight="1">
      <c r="B34" s="41" t="s">
        <v>14</v>
      </c>
      <c r="C34" s="45"/>
      <c r="D34" s="102" t="s">
        <v>7</v>
      </c>
      <c r="E34" s="102"/>
      <c r="F34" s="102"/>
      <c r="G34" s="102"/>
      <c r="H34" s="102"/>
      <c r="I34" s="71">
        <v>21</v>
      </c>
      <c r="J34" s="71">
        <f>IF(C34&lt;&gt;0,C34*I34,"")</f>
      </c>
      <c r="K34" s="107" t="s">
        <v>43</v>
      </c>
      <c r="L34" s="108"/>
      <c r="M34" s="108"/>
      <c r="N34" s="125" t="s">
        <v>36</v>
      </c>
      <c r="O34" s="126"/>
      <c r="P34" s="121">
        <f>IF($C34&gt;0,$C34*8,"")</f>
      </c>
      <c r="Q34" s="122"/>
      <c r="R34" s="23"/>
    </row>
    <row r="35" spans="2:18" ht="22.5" customHeight="1">
      <c r="B35" s="41" t="s">
        <v>15</v>
      </c>
      <c r="C35" s="45"/>
      <c r="D35" s="102" t="s">
        <v>8</v>
      </c>
      <c r="E35" s="102"/>
      <c r="F35" s="102"/>
      <c r="G35" s="102"/>
      <c r="H35" s="102"/>
      <c r="I35" s="71">
        <v>21</v>
      </c>
      <c r="J35" s="71">
        <f>IF(C35&lt;&gt;0,C35*I35,"")</f>
      </c>
      <c r="K35" s="107" t="s">
        <v>32</v>
      </c>
      <c r="L35" s="108"/>
      <c r="M35" s="108"/>
      <c r="N35" s="125" t="s">
        <v>37</v>
      </c>
      <c r="O35" s="126"/>
      <c r="P35" s="121">
        <f>IF($C35&gt;0,$C35*N35,"")</f>
      </c>
      <c r="Q35" s="122"/>
      <c r="R35" s="23"/>
    </row>
    <row r="36" spans="2:18" ht="22.5" customHeight="1">
      <c r="B36" s="42" t="s">
        <v>39</v>
      </c>
      <c r="C36" s="45"/>
      <c r="D36" s="95" t="s">
        <v>40</v>
      </c>
      <c r="E36" s="95"/>
      <c r="F36" s="95"/>
      <c r="G36" s="95"/>
      <c r="H36" s="95"/>
      <c r="I36" s="72">
        <v>20</v>
      </c>
      <c r="J36" s="72">
        <f>IF(C36&lt;&gt;0,C36*I36,"")</f>
      </c>
      <c r="K36" s="119" t="s">
        <v>43</v>
      </c>
      <c r="L36" s="120"/>
      <c r="M36" s="120"/>
      <c r="N36" s="98" t="s">
        <v>42</v>
      </c>
      <c r="O36" s="99"/>
      <c r="P36" s="93">
        <f>IF($C36&gt;0,$C36*6,"")</f>
      </c>
      <c r="Q36" s="94"/>
      <c r="R36" s="22"/>
    </row>
    <row r="37" spans="2:18" ht="19.5" customHeight="1">
      <c r="B37" s="26"/>
      <c r="C37" s="46">
        <f>SUM(C31,C33:C36)</f>
        <v>0</v>
      </c>
      <c r="D37" s="105" t="s">
        <v>9</v>
      </c>
      <c r="E37" s="105"/>
      <c r="F37" s="105"/>
      <c r="G37" s="105"/>
      <c r="H37" s="105"/>
      <c r="I37" s="27"/>
      <c r="J37" s="73">
        <f>IF(C37&gt;0,IF($C$22&gt;0,18,28),"")</f>
      </c>
      <c r="K37" s="5"/>
      <c r="L37" s="5"/>
      <c r="M37" s="5"/>
      <c r="N37" s="5"/>
      <c r="O37" s="5"/>
      <c r="P37" s="77"/>
      <c r="Q37" s="78"/>
      <c r="R37" s="23"/>
    </row>
    <row r="38" spans="2:18" ht="25.5" customHeight="1" thickBot="1">
      <c r="B38" s="25"/>
      <c r="C38" s="5"/>
      <c r="D38" s="106" t="s">
        <v>10</v>
      </c>
      <c r="E38" s="106"/>
      <c r="F38" s="106"/>
      <c r="G38" s="106"/>
      <c r="H38" s="106"/>
      <c r="I38" s="5"/>
      <c r="J38" s="74">
        <f>IF(C37&gt;0,SUM(J31:J37),"")</f>
      </c>
      <c r="K38" s="5"/>
      <c r="L38" s="5"/>
      <c r="M38" s="5"/>
      <c r="N38" s="12" t="s">
        <v>3</v>
      </c>
      <c r="O38" s="12"/>
      <c r="P38" s="79">
        <f>SUM(P31:P36)</f>
        <v>0</v>
      </c>
      <c r="Q38" s="80"/>
      <c r="R38" s="24"/>
    </row>
    <row r="39" ht="7.5" customHeight="1" thickTop="1"/>
    <row r="40" spans="14:17" ht="18">
      <c r="N40" s="12" t="s">
        <v>22</v>
      </c>
      <c r="O40" s="12"/>
      <c r="P40" s="75"/>
      <c r="Q40" s="76">
        <f>INT($P38/15+0.99)</f>
        <v>0</v>
      </c>
    </row>
    <row r="41" spans="2:17" ht="19.5" customHeight="1">
      <c r="B41" s="3"/>
      <c r="C41" s="112"/>
      <c r="D41" s="112"/>
      <c r="E41" s="112"/>
      <c r="F41" s="112"/>
      <c r="G41" s="112"/>
      <c r="H41" s="112"/>
      <c r="I41" s="112"/>
      <c r="J41" s="3"/>
      <c r="N41" s="53" t="s">
        <v>61</v>
      </c>
      <c r="O41" s="53"/>
      <c r="P41" s="53"/>
      <c r="Q41" s="54"/>
    </row>
    <row r="42" spans="2:16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4.75" customHeight="1">
      <c r="B43" s="86" t="s">
        <v>50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50"/>
      <c r="Q43" s="52"/>
      <c r="R43" s="13"/>
    </row>
    <row r="44" spans="2:18" ht="19.5" customHeight="1">
      <c r="B44" s="14" t="s">
        <v>16</v>
      </c>
      <c r="C44" s="15" t="s">
        <v>17</v>
      </c>
      <c r="D44" s="15" t="s">
        <v>1</v>
      </c>
      <c r="E44" s="15"/>
      <c r="F44" s="15"/>
      <c r="G44" s="15"/>
      <c r="H44" s="15"/>
      <c r="I44" s="16" t="s">
        <v>19</v>
      </c>
      <c r="J44" s="16" t="s">
        <v>18</v>
      </c>
      <c r="K44" s="81" t="s">
        <v>20</v>
      </c>
      <c r="L44" s="82"/>
      <c r="M44" s="83"/>
      <c r="N44" s="81" t="s">
        <v>2</v>
      </c>
      <c r="O44" s="83"/>
      <c r="P44" s="90" t="s">
        <v>3</v>
      </c>
      <c r="Q44" s="91"/>
      <c r="R44" s="23"/>
    </row>
    <row r="45" spans="2:18" ht="19.5" customHeight="1">
      <c r="B45" s="17"/>
      <c r="C45" s="18"/>
      <c r="D45" s="92"/>
      <c r="E45" s="92"/>
      <c r="F45" s="92"/>
      <c r="G45" s="92"/>
      <c r="H45" s="92"/>
      <c r="I45" s="18"/>
      <c r="J45" s="18"/>
      <c r="K45" s="19"/>
      <c r="L45" s="48"/>
      <c r="M45" s="48"/>
      <c r="N45" s="127" t="s">
        <v>4</v>
      </c>
      <c r="O45" s="128"/>
      <c r="P45" s="19"/>
      <c r="Q45" s="51"/>
      <c r="R45" s="22"/>
    </row>
    <row r="46" spans="2:18" ht="22.5" customHeight="1">
      <c r="B46" s="40" t="s">
        <v>11</v>
      </c>
      <c r="C46" s="43"/>
      <c r="D46" s="109" t="s">
        <v>44</v>
      </c>
      <c r="E46" s="109"/>
      <c r="F46" s="109"/>
      <c r="G46" s="109"/>
      <c r="H46" s="109"/>
      <c r="I46" s="70">
        <v>4</v>
      </c>
      <c r="J46" s="70">
        <f>IF($C46&gt;0,$C46*I46,"")</f>
      </c>
      <c r="K46" s="129" t="s">
        <v>47</v>
      </c>
      <c r="L46" s="129"/>
      <c r="M46" s="129"/>
      <c r="N46" s="131" t="s">
        <v>34</v>
      </c>
      <c r="O46" s="132"/>
      <c r="P46" s="100">
        <f>IF($C46&gt;0,$C46*N46,"")</f>
      </c>
      <c r="Q46" s="101"/>
      <c r="R46" s="23"/>
    </row>
    <row r="47" spans="2:18" ht="22.5" customHeight="1">
      <c r="B47" s="41" t="s">
        <v>12</v>
      </c>
      <c r="C47" s="44">
        <f>IF(B52&gt;0,1,0)</f>
        <v>0</v>
      </c>
      <c r="D47" s="102" t="s">
        <v>5</v>
      </c>
      <c r="E47" s="102"/>
      <c r="F47" s="102"/>
      <c r="G47" s="102"/>
      <c r="H47" s="102"/>
      <c r="I47" s="71">
        <v>19</v>
      </c>
      <c r="J47" s="71">
        <f>IF(C47&lt;&gt;0,C47*I47,"")</f>
      </c>
      <c r="K47" s="103" t="s">
        <v>46</v>
      </c>
      <c r="L47" s="103"/>
      <c r="M47" s="103"/>
      <c r="N47" s="125" t="s">
        <v>45</v>
      </c>
      <c r="O47" s="126"/>
      <c r="P47" s="88">
        <f>IF($C47&gt;0,$C47*10,"")</f>
      </c>
      <c r="Q47" s="89"/>
      <c r="R47" s="23"/>
    </row>
    <row r="48" spans="2:18" ht="22.5" customHeight="1">
      <c r="B48" s="41" t="s">
        <v>13</v>
      </c>
      <c r="C48" s="45"/>
      <c r="D48" s="102" t="s">
        <v>6</v>
      </c>
      <c r="E48" s="102"/>
      <c r="F48" s="102"/>
      <c r="G48" s="102"/>
      <c r="H48" s="102"/>
      <c r="I48" s="71">
        <v>21</v>
      </c>
      <c r="J48" s="71">
        <f>IF(C48&lt;&gt;0,C48*I48,"")</f>
      </c>
      <c r="K48" s="103" t="s">
        <v>48</v>
      </c>
      <c r="L48" s="103"/>
      <c r="M48" s="103"/>
      <c r="N48" s="125" t="s">
        <v>45</v>
      </c>
      <c r="O48" s="126"/>
      <c r="P48" s="88">
        <f>IF($C48&gt;0,$C48*10,"")</f>
      </c>
      <c r="Q48" s="89"/>
      <c r="R48" s="23"/>
    </row>
    <row r="49" spans="2:18" ht="22.5" customHeight="1">
      <c r="B49" s="41" t="s">
        <v>14</v>
      </c>
      <c r="C49" s="45"/>
      <c r="D49" s="102" t="s">
        <v>7</v>
      </c>
      <c r="E49" s="102"/>
      <c r="F49" s="102"/>
      <c r="G49" s="102"/>
      <c r="H49" s="102"/>
      <c r="I49" s="71">
        <v>21</v>
      </c>
      <c r="J49" s="71">
        <f>IF(C49&lt;&gt;0,C49*I49,"")</f>
      </c>
      <c r="K49" s="103" t="s">
        <v>48</v>
      </c>
      <c r="L49" s="103"/>
      <c r="M49" s="103"/>
      <c r="N49" s="125" t="s">
        <v>45</v>
      </c>
      <c r="O49" s="126"/>
      <c r="P49" s="88">
        <f>IF($C49&gt;0,$C49*10,"")</f>
      </c>
      <c r="Q49" s="89"/>
      <c r="R49" s="23"/>
    </row>
    <row r="50" spans="2:18" ht="22.5" customHeight="1">
      <c r="B50" s="41" t="s">
        <v>15</v>
      </c>
      <c r="C50" s="45"/>
      <c r="D50" s="102" t="s">
        <v>8</v>
      </c>
      <c r="E50" s="102"/>
      <c r="F50" s="102"/>
      <c r="G50" s="102"/>
      <c r="H50" s="102"/>
      <c r="I50" s="71">
        <v>21</v>
      </c>
      <c r="J50" s="71">
        <f>IF(C50&lt;&gt;0,C50*I50,"")</f>
      </c>
      <c r="K50" s="103" t="s">
        <v>46</v>
      </c>
      <c r="L50" s="103"/>
      <c r="M50" s="103"/>
      <c r="N50" s="125" t="s">
        <v>45</v>
      </c>
      <c r="O50" s="126"/>
      <c r="P50" s="88">
        <f>IF($C50&gt;0,$C50*10,"")</f>
      </c>
      <c r="Q50" s="89"/>
      <c r="R50" s="23"/>
    </row>
    <row r="51" spans="2:18" ht="22.5" customHeight="1">
      <c r="B51" s="42" t="s">
        <v>39</v>
      </c>
      <c r="C51" s="55"/>
      <c r="D51" s="95" t="s">
        <v>40</v>
      </c>
      <c r="E51" s="95"/>
      <c r="F51" s="95"/>
      <c r="G51" s="95"/>
      <c r="H51" s="95"/>
      <c r="I51" s="72">
        <v>20</v>
      </c>
      <c r="J51" s="72">
        <f>IF(C51&lt;&gt;0,C51*I51,"")</f>
      </c>
      <c r="K51" s="104" t="s">
        <v>46</v>
      </c>
      <c r="L51" s="104"/>
      <c r="M51" s="104"/>
      <c r="N51" s="98" t="s">
        <v>45</v>
      </c>
      <c r="O51" s="99"/>
      <c r="P51" s="93">
        <f>IF($C51&gt;0,$C51*10,"")</f>
      </c>
      <c r="Q51" s="94"/>
      <c r="R51" s="22"/>
    </row>
    <row r="52" spans="2:18" ht="19.5" customHeight="1">
      <c r="B52" s="68">
        <f>SUM(C46,C48:C51)</f>
        <v>0</v>
      </c>
      <c r="C52" s="69"/>
      <c r="D52" s="105" t="s">
        <v>9</v>
      </c>
      <c r="E52" s="105"/>
      <c r="F52" s="105"/>
      <c r="G52" s="105"/>
      <c r="H52" s="105"/>
      <c r="I52" s="27"/>
      <c r="J52" s="73">
        <f>IF(B52&gt;0,IF(AND($C$22&gt;0,$C$37&gt;0),8,IF(OR($C$22&gt;0,$C$37&gt;0),18,28)),"")</f>
      </c>
      <c r="K52" s="5"/>
      <c r="L52" s="5"/>
      <c r="M52" s="5"/>
      <c r="N52" s="5"/>
      <c r="O52" s="5"/>
      <c r="P52" s="77"/>
      <c r="Q52" s="78"/>
      <c r="R52" s="23"/>
    </row>
    <row r="53" spans="2:18" ht="25.5" customHeight="1" thickBot="1">
      <c r="B53" s="5"/>
      <c r="C53" s="5"/>
      <c r="D53" s="106" t="s">
        <v>10</v>
      </c>
      <c r="E53" s="106"/>
      <c r="F53" s="106"/>
      <c r="G53" s="106"/>
      <c r="H53" s="106"/>
      <c r="I53" s="5"/>
      <c r="J53" s="74">
        <f>IF(B52&gt;0,SUM(J46:J52),"")</f>
      </c>
      <c r="K53" s="5"/>
      <c r="L53" s="5"/>
      <c r="M53" s="5"/>
      <c r="N53" s="12" t="s">
        <v>3</v>
      </c>
      <c r="O53" s="12"/>
      <c r="P53" s="79">
        <f>SUM(P46:P51)</f>
        <v>0</v>
      </c>
      <c r="Q53" s="80"/>
      <c r="R53" s="24"/>
    </row>
    <row r="54" ht="15.75" thickTop="1"/>
    <row r="55" spans="2:17" ht="12" customHeight="1">
      <c r="B55" s="59"/>
      <c r="C55" s="60" t="s">
        <v>52</v>
      </c>
      <c r="D55" s="59"/>
      <c r="E55" s="61" t="s">
        <v>55</v>
      </c>
      <c r="F55" s="62">
        <v>28</v>
      </c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2:17" ht="12" customHeight="1">
      <c r="B56" s="59"/>
      <c r="C56" s="60" t="s">
        <v>53</v>
      </c>
      <c r="D56" s="59"/>
      <c r="E56" s="61" t="s">
        <v>55</v>
      </c>
      <c r="F56" s="62">
        <v>18</v>
      </c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2:17" s="47" customFormat="1" ht="18" customHeight="1">
      <c r="B57" s="63"/>
      <c r="C57" s="64" t="s">
        <v>54</v>
      </c>
      <c r="D57" s="63"/>
      <c r="E57" s="65" t="s">
        <v>55</v>
      </c>
      <c r="F57" s="66">
        <v>8</v>
      </c>
      <c r="G57" s="66"/>
      <c r="H57" s="63"/>
      <c r="I57" s="63"/>
      <c r="J57" s="63"/>
      <c r="K57" s="63"/>
      <c r="L57" s="63"/>
      <c r="M57" s="63"/>
      <c r="N57" s="63"/>
      <c r="O57" s="63"/>
      <c r="P57" s="63"/>
      <c r="Q57" s="67" t="s">
        <v>62</v>
      </c>
    </row>
  </sheetData>
  <sheetProtection sheet="1" selectLockedCells="1"/>
  <mergeCells count="119">
    <mergeCell ref="N16:O16"/>
    <mergeCell ref="N17:O17"/>
    <mergeCell ref="N18:O18"/>
    <mergeCell ref="N19:O19"/>
    <mergeCell ref="N20:O20"/>
    <mergeCell ref="N21:O21"/>
    <mergeCell ref="N31:O31"/>
    <mergeCell ref="N32:O32"/>
    <mergeCell ref="N33:O33"/>
    <mergeCell ref="N34:O34"/>
    <mergeCell ref="N35:O35"/>
    <mergeCell ref="N29:O29"/>
    <mergeCell ref="N30:O30"/>
    <mergeCell ref="N46:O46"/>
    <mergeCell ref="N47:O47"/>
    <mergeCell ref="N48:O48"/>
    <mergeCell ref="N49:O49"/>
    <mergeCell ref="P35:Q35"/>
    <mergeCell ref="P36:Q36"/>
    <mergeCell ref="P47:Q47"/>
    <mergeCell ref="P48:Q48"/>
    <mergeCell ref="N50:O50"/>
    <mergeCell ref="N44:O44"/>
    <mergeCell ref="N45:O45"/>
    <mergeCell ref="D37:H37"/>
    <mergeCell ref="D38:H38"/>
    <mergeCell ref="C41:I41"/>
    <mergeCell ref="D49:H49"/>
    <mergeCell ref="K49:M49"/>
    <mergeCell ref="D46:H46"/>
    <mergeCell ref="K46:M46"/>
    <mergeCell ref="N51:O51"/>
    <mergeCell ref="P16:Q16"/>
    <mergeCell ref="P17:Q17"/>
    <mergeCell ref="P18:Q18"/>
    <mergeCell ref="P19:Q19"/>
    <mergeCell ref="P20:Q20"/>
    <mergeCell ref="P22:Q22"/>
    <mergeCell ref="P32:Q32"/>
    <mergeCell ref="P33:Q33"/>
    <mergeCell ref="P34:Q34"/>
    <mergeCell ref="D34:H34"/>
    <mergeCell ref="K34:M34"/>
    <mergeCell ref="D35:H35"/>
    <mergeCell ref="K35:M35"/>
    <mergeCell ref="D36:H36"/>
    <mergeCell ref="K36:M36"/>
    <mergeCell ref="D2:O2"/>
    <mergeCell ref="K16:M16"/>
    <mergeCell ref="D15:H15"/>
    <mergeCell ref="D16:H16"/>
    <mergeCell ref="I9:K9"/>
    <mergeCell ref="K17:M17"/>
    <mergeCell ref="B9:D9"/>
    <mergeCell ref="E9:G9"/>
    <mergeCell ref="D17:H17"/>
    <mergeCell ref="L9:M9"/>
    <mergeCell ref="D5:J5"/>
    <mergeCell ref="B10:D10"/>
    <mergeCell ref="B5:C5"/>
    <mergeCell ref="B6:C6"/>
    <mergeCell ref="B7:C7"/>
    <mergeCell ref="D6:J6"/>
    <mergeCell ref="D7:J7"/>
    <mergeCell ref="E10:G10"/>
    <mergeCell ref="D19:H19"/>
    <mergeCell ref="K19:M19"/>
    <mergeCell ref="D18:H18"/>
    <mergeCell ref="D20:H20"/>
    <mergeCell ref="D21:H21"/>
    <mergeCell ref="D22:H22"/>
    <mergeCell ref="K18:M18"/>
    <mergeCell ref="K20:M20"/>
    <mergeCell ref="D32:H32"/>
    <mergeCell ref="K32:M32"/>
    <mergeCell ref="D33:H33"/>
    <mergeCell ref="D23:H23"/>
    <mergeCell ref="D30:H30"/>
    <mergeCell ref="D31:H31"/>
    <mergeCell ref="K31:M31"/>
    <mergeCell ref="K29:M29"/>
    <mergeCell ref="C26:I26"/>
    <mergeCell ref="K33:M33"/>
    <mergeCell ref="D52:H52"/>
    <mergeCell ref="D53:H53"/>
    <mergeCell ref="D47:H47"/>
    <mergeCell ref="K47:M47"/>
    <mergeCell ref="D48:H48"/>
    <mergeCell ref="K48:M48"/>
    <mergeCell ref="K14:M14"/>
    <mergeCell ref="K21:M21"/>
    <mergeCell ref="P31:Q31"/>
    <mergeCell ref="N36:O36"/>
    <mergeCell ref="P38:Q38"/>
    <mergeCell ref="P46:Q46"/>
    <mergeCell ref="P29:Q29"/>
    <mergeCell ref="P23:Q23"/>
    <mergeCell ref="N26:Q26"/>
    <mergeCell ref="P21:Q21"/>
    <mergeCell ref="P49:Q49"/>
    <mergeCell ref="P44:Q44"/>
    <mergeCell ref="D45:H45"/>
    <mergeCell ref="P50:Q50"/>
    <mergeCell ref="P51:Q51"/>
    <mergeCell ref="B43:O43"/>
    <mergeCell ref="D50:H50"/>
    <mergeCell ref="K50:M50"/>
    <mergeCell ref="D51:H51"/>
    <mergeCell ref="K51:M51"/>
    <mergeCell ref="P52:Q52"/>
    <mergeCell ref="P53:Q53"/>
    <mergeCell ref="K44:M44"/>
    <mergeCell ref="M5:Q5"/>
    <mergeCell ref="M6:Q6"/>
    <mergeCell ref="M7:Q7"/>
    <mergeCell ref="P14:Q14"/>
    <mergeCell ref="P37:Q37"/>
    <mergeCell ref="B13:O13"/>
    <mergeCell ref="B28:O28"/>
  </mergeCells>
  <conditionalFormatting sqref="P10">
    <cfRule type="expression" priority="2" dxfId="2" stopIfTrue="1">
      <formula>$P$10="x"</formula>
    </cfRule>
  </conditionalFormatting>
  <conditionalFormatting sqref="P9">
    <cfRule type="expression" priority="1" dxfId="2" stopIfTrue="1">
      <formula>$P$9="x"</formula>
    </cfRule>
  </conditionalFormatting>
  <dataValidations count="5">
    <dataValidation type="whole" allowBlank="1" showInputMessage="1" showErrorMessage="1" error="Anzahl Übungskehre eingeben, maximal 4" sqref="C16 C31">
      <formula1>0</formula1>
      <formula2>4</formula2>
    </dataValidation>
    <dataValidation type="list" allowBlank="1" showDropDown="1" showInputMessage="1" showErrorMessage="1" prompt="1 oder leer" error="Stich wählen mit 1 oder leer lassen" sqref="C18:C21 C33:C36 C48:C51">
      <formula1>"0,1"</formula1>
    </dataValidation>
    <dataValidation type="list" showDropDown="1" showInputMessage="1" showErrorMessage="1" promptTitle="gewünschter Ort" prompt="ankreuzen mit x" error="Nur leer oder x gültig" sqref="P10">
      <formula1>"x"</formula1>
    </dataValidation>
    <dataValidation type="whole" allowBlank="1" showInputMessage="1" showErrorMessage="1" error="Anzahl Übungskehre eingeben, maximal 5" sqref="C46">
      <formula1>0</formula1>
      <formula2>5</formula2>
    </dataValidation>
    <dataValidation type="list" showDropDown="1" showInputMessage="1" showErrorMessage="1" promptTitle="gewünschter Ort" prompt="ankreuzen mit x" error="Nur leer oder x gültig" sqref="P9">
      <formula1>"x"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Gemmet</dc:creator>
  <cp:keywords/>
  <dc:description/>
  <cp:lastModifiedBy>Kurt Gemmet</cp:lastModifiedBy>
  <cp:lastPrinted>2023-12-07T11:29:49Z</cp:lastPrinted>
  <dcterms:created xsi:type="dcterms:W3CDTF">2019-01-20T12:41:24Z</dcterms:created>
  <dcterms:modified xsi:type="dcterms:W3CDTF">2023-12-07T11:35:44Z</dcterms:modified>
  <cp:category/>
  <cp:version/>
  <cp:contentType/>
  <cp:contentStatus/>
</cp:coreProperties>
</file>